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C72" i="1"/>
  <c r="C69" i="1"/>
  <c r="H47" i="1"/>
  <c r="H22" i="1"/>
  <c r="H24" i="1" l="1"/>
  <c r="H28" i="1"/>
  <c r="H18" i="1" l="1"/>
  <c r="H31" i="1"/>
  <c r="H57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<sst xmlns="http://schemas.openxmlformats.org/spreadsheetml/2006/main" count="74" uniqueCount="48">
  <si>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</si>
  <si>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</si>
  <si>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</si>
  <si>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</si>
  <si>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</si>
  <si>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</si>
  <si>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</si>
  <si>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</si>
  <si>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</si>
  <si>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</si>
  <si>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</si>
  <si>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</si>
  <si>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</si>
  <si>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</si>
  <si>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</si>
  <si>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</si>
  <si>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</si>
  <si>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</si>
  <si>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</si>
  <si>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</si>
  <si>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</si>
  <si>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</si>
  <si>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</si>
  <si>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</si>
  <si>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</si>
  <si>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</si>
  <si>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</si>
  <si>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</si>
  <si>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</si>
  <si>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13.12.2023.godine Dom zdravlja Požarevac nije izvršio plaćanje prema dobavljačima: </t>
  </si>
  <si>
    <t>Primljena i neutrošena participacija od 13.12.2023</t>
  </si>
  <si>
    <t xml:space="preserve">Dana: 13.12.2023 </t>
  </si>
  <si>
    <t>JP NUKLEARNI OBJEKTI SRBIJE</t>
  </si>
  <si>
    <t>Farmalogist</t>
  </si>
  <si>
    <t>Vega</t>
  </si>
  <si>
    <t>Phoenix Pharma</t>
  </si>
  <si>
    <t>Promedia</t>
  </si>
  <si>
    <t>Teamedical</t>
  </si>
  <si>
    <t>23-PF040000006</t>
  </si>
  <si>
    <t>230610566</t>
  </si>
  <si>
    <t>677713/23</t>
  </si>
  <si>
    <t>642736223</t>
  </si>
  <si>
    <t>658745223</t>
  </si>
  <si>
    <t>RO-17394/23</t>
  </si>
  <si>
    <t>2002-07002669-23</t>
  </si>
  <si>
    <t>LEKOVI-DIREKTNA PLAĆANJA</t>
  </si>
  <si>
    <t>UKUPNO REAGENSI-DIREKTNA PLAĆANJA</t>
  </si>
  <si>
    <t>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</si>
</sst>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7" fillId="0" borderId="1" xfId="2" applyBorder="1"/>
    <xf numFmtId="0" fontId="8" fillId="0" borderId="1" xfId="2" applyFont="1" applyBorder="1"/>
    <xf numFmtId="167" fontId="8" fillId="0" borderId="1" xfId="2" applyNumberFormat="1" applyFont="1" applyFill="1" applyBorder="1"/>
    <xf numFmtId="49" fontId="7" fillId="0" borderId="1" xfId="2" applyNumberFormat="1" applyBorder="1"/>
    <xf numFmtId="4" fontId="9" fillId="0" borderId="1" xfId="0" applyNumberFormat="1" applyFont="1" applyBorder="1"/>
    <xf numFmtId="49" fontId="8" fillId="0" borderId="1" xfId="2" applyNumberFormat="1" applyFont="1" applyBorder="1"/>
    <xf numFmtId="4" fontId="10" fillId="0" borderId="1" xfId="0" applyNumberFormat="1" applyFont="1" applyBorder="1"/>
    <xf numFmtId="4" fontId="8" fillId="0" borderId="1" xfId="2" applyNumberFormat="1" applyFont="1" applyBorder="1"/>
    <xf numFmtId="4" fontId="11" fillId="0" borderId="1" xfId="2" applyNumberFormat="1" applyFont="1" applyBorder="1"/>
    <xf numFmtId="0" fontId="11" fillId="0" borderId="1" xfId="2" applyFont="1" applyBorder="1" applyAlignment="1">
      <alignment horizontal="center"/>
    </xf>
    <xf numFmtId="4" fontId="11" fillId="0" borderId="1" xfId="2" applyNumberFormat="1" applyFont="1" applyBorder="1" applyAlignment="1">
      <alignment horizontal="center"/>
    </xf>
    <xf numFmtId="167" fontId="11" fillId="0" borderId="1" xfId="2" applyNumberFormat="1" applyFont="1" applyFill="1" applyBorder="1"/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2"/>
  <sheetViews>
    <sheetView tabSelected="1" topLeftCell="B40" zoomScaleNormal="100" workbookViewId="0">
      <selection activeCell="D70" sqref="D70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0" t="s">
        <v>4</v>
      </c>
      <c r="C11" s="41"/>
      <c r="D11" s="41"/>
      <c r="E11" s="41"/>
      <c r="F11" s="42"/>
      <c r="G11" s="25" t="s">
        <v>5</v>
      </c>
      <c r="H11" s="25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45273</v>
      </c>
      <c r="H12" s="12">
        <v>5158310.7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37" t="s">
        <v>8</v>
      </c>
      <c r="C13" s="37"/>
      <c r="D13" s="37"/>
      <c r="E13" s="37"/>
      <c r="F13" s="37"/>
      <c r="G13" s="16">
        <v>45273</v>
      </c>
      <c r="H13" s="1">
        <f>H14+H29-H37-H50</f>
        <v>5120459.3900000025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45273</v>
      </c>
      <c r="H14" s="2">
        <f>SUM(H15:H28)</f>
        <v>6606436.6300000027</v>
      </c>
      <c r="I14" s="24"/>
      <c r="J14" s="9"/>
      <c r="K14" s="23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6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6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6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-42466.67+9480-9449.88+880000-1580374.39</f>
        <v>2116468.0300000012</v>
      </c>
      <c r="I18" s="26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8"/>
      <c r="H19" s="8">
        <v>0</v>
      </c>
      <c r="I19" s="26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8"/>
      <c r="H20" s="8">
        <v>984930.87</v>
      </c>
      <c r="I20" s="26"/>
      <c r="J20" s="9"/>
    </row>
    <row r="21" spans="2:13" x14ac:dyDescent="0.25">
      <c r="B21" s="27" t="s">
        <v>16</v>
      </c>
      <c r="C21" s="28"/>
      <c r="D21" s="28"/>
      <c r="E21" s="28"/>
      <c r="F21" s="29"/>
      <c r="G21" s="18"/>
      <c r="H21" s="8">
        <v>0</v>
      </c>
      <c r="I21" s="26"/>
      <c r="J21" s="9"/>
    </row>
    <row r="22" spans="2:13" x14ac:dyDescent="0.25">
      <c r="B22" s="27" t="s">
        <v>17</v>
      </c>
      <c r="C22" s="28"/>
      <c r="D22" s="28"/>
      <c r="E22" s="28"/>
      <c r="F22" s="29"/>
      <c r="G22" s="18"/>
      <c r="H22" s="22">
        <f>124559.4-39047.4+627235.22-627235.22+564498+314002-960454+1118305.44</f>
        <v>1121863.44</v>
      </c>
      <c r="I22" s="26"/>
      <c r="J22" s="9"/>
      <c r="K22" s="6"/>
    </row>
    <row r="23" spans="2:13" x14ac:dyDescent="0.25">
      <c r="B23" s="27" t="s">
        <v>18</v>
      </c>
      <c r="C23" s="28"/>
      <c r="D23" s="28"/>
      <c r="E23" s="28"/>
      <c r="F23" s="29"/>
      <c r="G23" s="18"/>
      <c r="H23" s="8">
        <v>756136.65</v>
      </c>
      <c r="I23" s="26"/>
      <c r="J23" s="9"/>
      <c r="K23" s="6"/>
    </row>
    <row r="24" spans="2:13" x14ac:dyDescent="0.25">
      <c r="B24" s="27" t="s">
        <v>19</v>
      </c>
      <c r="C24" s="28"/>
      <c r="D24" s="28"/>
      <c r="E24" s="28"/>
      <c r="F24" s="29"/>
      <c r="G24" s="18"/>
      <c r="H24" s="8">
        <f>1184208.39-216675.4-666678.09-163044.07-67000+1184208.33-733593.15-170945.88+1184208.33</f>
        <v>1534688.46</v>
      </c>
      <c r="I24" s="26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8"/>
      <c r="H25" s="8">
        <v>0</v>
      </c>
      <c r="I25" s="26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8"/>
      <c r="H26" s="8">
        <v>0</v>
      </c>
      <c r="I26" s="26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8"/>
      <c r="H27" s="8">
        <v>0</v>
      </c>
      <c r="I27" s="26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</f>
        <v>92349.180000000168</v>
      </c>
      <c r="I28" s="26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7">
        <v>45273</v>
      </c>
      <c r="H29" s="2">
        <f>H30+H31+H32+H33+H35+H36+H34</f>
        <v>647642.88000000012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153083.33+203916.67-162122.33+178500-172692.33+178500-208923.94+178500-189703.97+178500-166964.81+178500-156432.19+178500-133344.43+178500-148827.33+178500-126603.55+178500-180558.75+200000-195433.49</f>
        <v>321892.88000000006</v>
      </c>
      <c r="I31" s="9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19"/>
      <c r="H32" s="8">
        <v>325750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v>0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0">
        <v>45273</v>
      </c>
      <c r="H37" s="3">
        <f>SUM(H38:H49)</f>
        <v>2133620.12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4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8"/>
      <c r="H43" s="8">
        <v>984930.87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8"/>
      <c r="H45" s="8">
        <v>1118305.44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8"/>
      <c r="H47" s="8">
        <f>30000+322.81+55+6</f>
        <v>30383.81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0">
        <v>45273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4"/>
      <c r="K52" s="6"/>
    </row>
    <row r="53" spans="2:12" x14ac:dyDescent="0.25">
      <c r="B53" s="27" t="s">
        <v>19</v>
      </c>
      <c r="C53" s="28"/>
      <c r="D53" s="28"/>
      <c r="E53" s="28"/>
      <c r="F53" s="29"/>
      <c r="G53" s="19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1">
        <v>45273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+0.1-0.12+54.02+5940000-5940000+6904.25-6904.25</f>
        <v>37851.30999999959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19"/>
      <c r="H59" s="5">
        <f>H14+H29-H37-H50+H57-H58</f>
        <v>5158310.700000002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3"/>
      <c r="F61" s="13"/>
      <c r="G61" s="7"/>
      <c r="H61" s="11"/>
      <c r="I61" s="9"/>
      <c r="J61" s="9"/>
      <c r="K61" s="6"/>
    </row>
    <row r="63" spans="2:12" x14ac:dyDescent="0.25">
      <c r="B63" s="53" t="s">
        <v>32</v>
      </c>
      <c r="C63" s="55">
        <v>30000</v>
      </c>
      <c r="D63" s="56" t="s">
        <v>38</v>
      </c>
    </row>
    <row r="64" spans="2:12" x14ac:dyDescent="0.25">
      <c r="B64" s="62" t="s">
        <v>47</v>
      </c>
      <c r="C64" s="64">
        <f>SUM(C63)</f>
        <v>30000</v>
      </c>
      <c r="D64" s="56"/>
    </row>
    <row r="65" spans="2:4" x14ac:dyDescent="0.25">
      <c r="B65" s="54" t="s">
        <v>33</v>
      </c>
      <c r="C65" s="57">
        <v>11711.37</v>
      </c>
      <c r="D65" s="58" t="s">
        <v>39</v>
      </c>
    </row>
    <row r="66" spans="2:4" x14ac:dyDescent="0.25">
      <c r="B66" s="54" t="s">
        <v>34</v>
      </c>
      <c r="C66" s="55">
        <v>21081.5</v>
      </c>
      <c r="D66" s="58" t="s">
        <v>40</v>
      </c>
    </row>
    <row r="67" spans="2:4" x14ac:dyDescent="0.25">
      <c r="B67" s="54" t="s">
        <v>35</v>
      </c>
      <c r="C67" s="55">
        <v>140250</v>
      </c>
      <c r="D67" s="58" t="s">
        <v>41</v>
      </c>
    </row>
    <row r="68" spans="2:4" x14ac:dyDescent="0.25">
      <c r="B68" s="54" t="s">
        <v>35</v>
      </c>
      <c r="C68" s="55">
        <v>811888</v>
      </c>
      <c r="D68" s="58" t="s">
        <v>42</v>
      </c>
    </row>
    <row r="69" spans="2:4" x14ac:dyDescent="0.25">
      <c r="B69" s="62" t="s">
        <v>45</v>
      </c>
      <c r="C69" s="59">
        <f>SUM(C65:C68)</f>
        <v>984930.87</v>
      </c>
      <c r="D69" s="58"/>
    </row>
    <row r="70" spans="2:4" x14ac:dyDescent="0.25">
      <c r="B70" s="53" t="s">
        <v>36</v>
      </c>
      <c r="C70" s="60">
        <v>241920</v>
      </c>
      <c r="D70" s="56" t="s">
        <v>43</v>
      </c>
    </row>
    <row r="71" spans="2:4" x14ac:dyDescent="0.25">
      <c r="B71" s="53" t="s">
        <v>37</v>
      </c>
      <c r="C71" s="60">
        <v>876385.44</v>
      </c>
      <c r="D71" s="56" t="s">
        <v>44</v>
      </c>
    </row>
    <row r="72" spans="2:4" x14ac:dyDescent="0.25">
      <c r="B72" s="63" t="s">
        <v>46</v>
      </c>
      <c r="C72" s="61">
        <f>SUM(C70:C71)</f>
        <v>1118305.44</v>
      </c>
      <c r="D72" s="5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2023-12-14T07:52:03Z</dcterms:modified>
  <cp:category/>
  <cp:contentStatus/>
</cp:coreProperties>
</file>